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PWP MASTER COMO FRANQUICIAR UN EMPRESA/Programa EXPERTO FRANQUICIAS/Modulo 5 VALORACION ECONOMICA PROYECTO/"/>
    </mc:Choice>
  </mc:AlternateContent>
  <xr:revisionPtr revIDLastSave="0" documentId="13_ncr:1_{001DFCC8-A9AA-DC44-97F6-0E06FBBEA8E2}" xr6:coauthVersionLast="47" xr6:coauthVersionMax="47" xr10:uidLastSave="{00000000-0000-0000-0000-000000000000}"/>
  <bookViews>
    <workbookView xWindow="4900" yWindow="460" windowWidth="28680" windowHeight="21140" activeTab="1" xr2:uid="{106DED05-74ED-254B-AFAF-CF44F489F7EB}"/>
  </bookViews>
  <sheets>
    <sheet name="Hoja1" sheetId="1" r:id="rId1"/>
    <sheet name="CASO PRÁCTICO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2" l="1"/>
  <c r="D27" i="2"/>
  <c r="I8" i="2"/>
  <c r="E7" i="2"/>
  <c r="H6" i="2"/>
  <c r="C7" i="2"/>
  <c r="G7" i="2"/>
  <c r="H7" i="2" s="1"/>
  <c r="I7" i="2" s="1"/>
  <c r="J7" i="2" s="1"/>
  <c r="E8" i="2"/>
  <c r="E9" i="2"/>
  <c r="E10" i="2"/>
  <c r="G22" i="2" s="1"/>
  <c r="E11" i="2"/>
  <c r="E12" i="2"/>
  <c r="E13" i="2"/>
  <c r="E14" i="2"/>
  <c r="K22" i="2" s="1"/>
  <c r="C22" i="2"/>
  <c r="D22" i="2"/>
  <c r="E22" i="2"/>
  <c r="F22" i="2"/>
  <c r="H22" i="2"/>
  <c r="I22" i="2"/>
  <c r="J22" i="2"/>
  <c r="D28" i="2" l="1"/>
  <c r="D31" i="2"/>
  <c r="G8" i="2"/>
  <c r="H8" i="2" l="1"/>
  <c r="J8" i="2" s="1"/>
  <c r="G9" i="2"/>
  <c r="H9" i="2" l="1"/>
  <c r="I9" i="2" s="1"/>
  <c r="J9" i="2" s="1"/>
  <c r="G10" i="2"/>
  <c r="H10" i="2" l="1"/>
  <c r="I10" i="2" s="1"/>
  <c r="J10" i="2" s="1"/>
  <c r="G11" i="2"/>
  <c r="H11" i="2" l="1"/>
  <c r="I11" i="2" s="1"/>
  <c r="J11" i="2" s="1"/>
  <c r="G12" i="2"/>
  <c r="H12" i="2" l="1"/>
  <c r="I12" i="2" s="1"/>
  <c r="J12" i="2" s="1"/>
  <c r="G13" i="2"/>
  <c r="H13" i="2" l="1"/>
  <c r="I13" i="2" s="1"/>
  <c r="J13" i="2" s="1"/>
  <c r="G14" i="2"/>
  <c r="H14" i="2" s="1"/>
  <c r="I14" i="2" s="1"/>
  <c r="J14" i="2" s="1"/>
  <c r="I15" i="2" s="1"/>
  <c r="I16" i="2" s="1"/>
</calcChain>
</file>

<file path=xl/sharedStrings.xml><?xml version="1.0" encoding="utf-8"?>
<sst xmlns="http://schemas.openxmlformats.org/spreadsheetml/2006/main" count="36" uniqueCount="31">
  <si>
    <t>Int descuent</t>
  </si>
  <si>
    <t>T.I.R.</t>
  </si>
  <si>
    <t>V.A.N. (10 anys)</t>
  </si>
  <si>
    <t>V.A.N. (5 anys)</t>
  </si>
  <si>
    <t xml:space="preserve">          TASA INTERNA DE RETORNO (TIR)</t>
  </si>
  <si>
    <t>VALOR ACTUAL NETO  (VAN)</t>
  </si>
  <si>
    <t>CALCULO:</t>
  </si>
  <si>
    <t>AÑO 10</t>
  </si>
  <si>
    <t>AÑO 9</t>
  </si>
  <si>
    <t>AÑO 8</t>
  </si>
  <si>
    <t>AÑO 7</t>
  </si>
  <si>
    <t>AÑO 6</t>
  </si>
  <si>
    <t>AÑO 5</t>
  </si>
  <si>
    <t>AÑO 4</t>
  </si>
  <si>
    <t>AÑO 3</t>
  </si>
  <si>
    <t>AÑO 2</t>
  </si>
  <si>
    <t>AÑO 1</t>
  </si>
  <si>
    <t>INVERSION</t>
  </si>
  <si>
    <t>CÁLCULO DE RENTABILIDAD DE LA INVERSIÓN</t>
  </si>
  <si>
    <t>Meses</t>
  </si>
  <si>
    <t>Plazo de amortización ( en años)</t>
  </si>
  <si>
    <t>-</t>
  </si>
  <si>
    <t>AMORTIZAR</t>
  </si>
  <si>
    <t>ACUMULADO</t>
  </si>
  <si>
    <t xml:space="preserve">Periodo </t>
  </si>
  <si>
    <t xml:space="preserve">PENDIENTE </t>
  </si>
  <si>
    <t>CASH FLOW</t>
  </si>
  <si>
    <t>INVERSIÓN</t>
  </si>
  <si>
    <t>AMORTIZACIÓN</t>
  </si>
  <si>
    <t>BENEFCICIO NETO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</si>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</sst>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2"/>
      <color theme="1"/>
      <name val="Calibri"/>
      <family val="2"/>
      <scheme val="minor"/>
    </font>
    <font>
      <sz val="10"/>
      <name val="MS Sans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Times New Roman"/>
      <family val="1"/>
    </font>
    <font>
      <sz val="12"/>
      <color theme="0"/>
      <name val="Arial"/>
      <family val="2"/>
    </font>
    <font>
      <b/>
      <sz val="11"/>
      <color theme="9" tint="-0.499984740745262"/>
      <name val="Arial"/>
      <family val="2"/>
    </font>
    <font>
      <b/>
      <sz val="12"/>
      <color theme="9"/>
      <name val="Arial"/>
      <family val="2"/>
    </font>
    <font>
      <sz val="10"/>
      <color indexed="9"/>
      <name val="Times New Roman"/>
      <family val="1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9" tint="-0.249977111117893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/>
      <right style="dotted">
        <color theme="9" tint="-0.499984740745262"/>
      </right>
      <top/>
      <bottom style="dotted">
        <color theme="9" tint="-0.499984740745262"/>
      </bottom>
      <diagonal/>
    </border>
    <border>
      <left/>
      <right/>
      <top/>
      <bottom style="dotted">
        <color theme="9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theme="9" tint="-0.499984740745262"/>
      </left>
      <right/>
      <top style="dotted">
        <color theme="9" tint="-0.499984740745262"/>
      </top>
      <bottom/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/>
      <diagonal/>
    </border>
    <border>
      <left/>
      <right style="dotted">
        <color theme="9" tint="-0.499984740745262"/>
      </right>
      <top style="dotted">
        <color theme="9" tint="-0.499984740745262"/>
      </top>
      <bottom/>
      <diagonal/>
    </border>
    <border>
      <left style="dotted">
        <color theme="9" tint="-0.499984740745262"/>
      </left>
      <right/>
      <top/>
      <bottom style="dotted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/>
      <bottom style="dotted">
        <color theme="9" tint="-0.49998474074526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9" fontId="4" fillId="2" borderId="1" xfId="1" applyNumberFormat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/>
    </xf>
    <xf numFmtId="9" fontId="4" fillId="0" borderId="1" xfId="1" applyNumberFormat="1" applyFont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/>
    </xf>
    <xf numFmtId="0" fontId="2" fillId="0" borderId="4" xfId="1" applyFont="1" applyBorder="1"/>
    <xf numFmtId="0" fontId="3" fillId="4" borderId="4" xfId="1" applyFont="1" applyFill="1" applyBorder="1"/>
    <xf numFmtId="0" fontId="4" fillId="4" borderId="4" xfId="1" applyFont="1" applyFill="1" applyBorder="1"/>
    <xf numFmtId="0" fontId="6" fillId="0" borderId="0" xfId="1" applyFont="1"/>
    <xf numFmtId="3" fontId="3" fillId="0" borderId="5" xfId="1" applyNumberFormat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3" fontId="7" fillId="5" borderId="7" xfId="1" applyNumberFormat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6" borderId="9" xfId="1" applyFont="1" applyFill="1" applyBorder="1" applyAlignment="1">
      <alignment horizontal="center"/>
    </xf>
    <xf numFmtId="0" fontId="3" fillId="0" borderId="4" xfId="1" applyFont="1" applyBorder="1"/>
    <xf numFmtId="3" fontId="9" fillId="7" borderId="10" xfId="1" applyNumberFormat="1" applyFont="1" applyFill="1" applyBorder="1" applyAlignment="1">
      <alignment horizontal="center"/>
    </xf>
    <xf numFmtId="0" fontId="4" fillId="8" borderId="10" xfId="1" applyFont="1" applyFill="1" applyBorder="1" applyAlignment="1">
      <alignment horizontal="right"/>
    </xf>
    <xf numFmtId="0" fontId="3" fillId="8" borderId="10" xfId="1" applyFont="1" applyFill="1" applyBorder="1"/>
    <xf numFmtId="0" fontId="2" fillId="9" borderId="0" xfId="1" applyFont="1" applyFill="1"/>
    <xf numFmtId="164" fontId="9" fillId="7" borderId="0" xfId="1" applyNumberFormat="1" applyFont="1" applyFill="1" applyAlignment="1">
      <alignment horizontal="center"/>
    </xf>
    <xf numFmtId="0" fontId="4" fillId="8" borderId="0" xfId="1" applyFont="1" applyFill="1" applyAlignment="1">
      <alignment horizontal="right"/>
    </xf>
    <xf numFmtId="0" fontId="2" fillId="8" borderId="0" xfId="1" applyFont="1" applyFill="1"/>
    <xf numFmtId="0" fontId="3" fillId="8" borderId="0" xfId="1" applyFont="1" applyFill="1"/>
    <xf numFmtId="0" fontId="3" fillId="8" borderId="0" xfId="1" applyFont="1" applyFill="1" applyAlignment="1">
      <alignment horizontal="center"/>
    </xf>
    <xf numFmtId="0" fontId="10" fillId="9" borderId="0" xfId="1" applyFont="1" applyFill="1"/>
    <xf numFmtId="164" fontId="11" fillId="10" borderId="10" xfId="1" applyNumberFormat="1" applyFont="1" applyFill="1" applyBorder="1" applyAlignment="1">
      <alignment horizontal="center"/>
    </xf>
    <xf numFmtId="3" fontId="12" fillId="4" borderId="10" xfId="1" applyNumberFormat="1" applyFont="1" applyFill="1" applyBorder="1"/>
    <xf numFmtId="3" fontId="3" fillId="4" borderId="10" xfId="1" applyNumberFormat="1" applyFont="1" applyFill="1" applyBorder="1"/>
    <xf numFmtId="0" fontId="3" fillId="0" borderId="10" xfId="1" applyFont="1" applyBorder="1"/>
    <xf numFmtId="3" fontId="3" fillId="8" borderId="1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4" fillId="11" borderId="10" xfId="1" applyFont="1" applyFill="1" applyBorder="1" applyAlignment="1">
      <alignment horizontal="center"/>
    </xf>
    <xf numFmtId="164" fontId="11" fillId="10" borderId="0" xfId="1" applyNumberFormat="1" applyFont="1" applyFill="1" applyAlignment="1">
      <alignment horizontal="center"/>
    </xf>
    <xf numFmtId="3" fontId="12" fillId="4" borderId="0" xfId="1" applyNumberFormat="1" applyFont="1" applyFill="1"/>
    <xf numFmtId="3" fontId="3" fillId="4" borderId="0" xfId="1" applyNumberFormat="1" applyFont="1" applyFill="1"/>
    <xf numFmtId="0" fontId="3" fillId="4" borderId="0" xfId="1" applyFont="1" applyFill="1"/>
    <xf numFmtId="3" fontId="3" fillId="8" borderId="0" xfId="1" applyNumberFormat="1" applyFont="1" applyFill="1"/>
    <xf numFmtId="0" fontId="4" fillId="11" borderId="0" xfId="1" applyFont="1" applyFill="1" applyAlignment="1">
      <alignment horizontal="center"/>
    </xf>
    <xf numFmtId="0" fontId="10" fillId="0" borderId="0" xfId="1" applyFont="1"/>
    <xf numFmtId="0" fontId="13" fillId="10" borderId="0" xfId="1" applyFont="1" applyFill="1" applyAlignment="1">
      <alignment horizontal="center"/>
    </xf>
    <xf numFmtId="3" fontId="11" fillId="4" borderId="0" xfId="1" applyNumberFormat="1" applyFont="1" applyFill="1"/>
    <xf numFmtId="0" fontId="3" fillId="8" borderId="0" xfId="1" applyFont="1" applyFill="1" applyAlignment="1">
      <alignment horizontal="right" vertical="center"/>
    </xf>
    <xf numFmtId="0" fontId="3" fillId="4" borderId="0" xfId="1" applyFont="1" applyFill="1" applyAlignment="1">
      <alignment horizontal="right" vertical="center"/>
    </xf>
    <xf numFmtId="0" fontId="14" fillId="10" borderId="0" xfId="1" applyFont="1" applyFill="1"/>
    <xf numFmtId="0" fontId="15" fillId="4" borderId="0" xfId="1" applyFont="1" applyFill="1"/>
    <xf numFmtId="0" fontId="15" fillId="8" borderId="0" xfId="1" applyFont="1" applyFill="1"/>
    <xf numFmtId="0" fontId="15" fillId="11" borderId="0" xfId="1" applyFont="1" applyFill="1" applyAlignment="1">
      <alignment horizontal="center"/>
    </xf>
    <xf numFmtId="0" fontId="5" fillId="3" borderId="0" xfId="1" applyFont="1" applyFill="1"/>
    <xf numFmtId="0" fontId="5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/>
    </xf>
    <xf numFmtId="0" fontId="16" fillId="12" borderId="0" xfId="1" applyFont="1" applyFill="1"/>
    <xf numFmtId="0" fontId="16" fillId="1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right"/>
    </xf>
    <xf numFmtId="0" fontId="17" fillId="3" borderId="0" xfId="1" applyFont="1" applyFill="1"/>
    <xf numFmtId="0" fontId="18" fillId="12" borderId="0" xfId="1" applyFont="1" applyFill="1"/>
    <xf numFmtId="0" fontId="17" fillId="13" borderId="0" xfId="1" applyFont="1" applyFill="1"/>
    <xf numFmtId="0" fontId="5" fillId="13" borderId="0" xfId="1" applyFont="1" applyFill="1"/>
    <xf numFmtId="0" fontId="19" fillId="13" borderId="0" xfId="1" applyFont="1" applyFill="1" applyAlignment="1">
      <alignment horizontal="center" vertical="center"/>
    </xf>
    <xf numFmtId="3" fontId="13" fillId="2" borderId="0" xfId="1" applyNumberFormat="1" applyFont="1" applyFill="1" applyAlignment="1">
      <alignment horizontal="center"/>
    </xf>
  </cellXfs>
  <cellStyles count="2">
    <cellStyle name="Normal" xfId="0" builtinId="0"/>
    <cellStyle name="Normal 2" xfId="1" xr:uid="{C4DBF8B9-BD5B-9F47-9C5E-FCF19174B28A}"/>
  </cellStyles>
  <dxfs count="1">
    <dxf>
      <font>
        <condense val="0"/>
        <extend val="0"/>
        <color indexed="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CC2A-F9D7-3447-B42C-55CAA552F874}">
  <dimension ref="A1"/>
  <sheetViews>
    <sheetView workbookViewId="0"/>
  </sheetViews>
  <sheetFormatPr baseColWidth="10" defaultRowHeight="16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0553-C154-3B43-BF77-5224614EA9E8}">
  <sheetPr>
    <tabColor indexed="51"/>
  </sheetPr>
  <dimension ref="B2:N35"/>
  <sheetViews>
    <sheetView showGridLines="0" tabSelected="1" zoomScale="130" zoomScaleNormal="130" zoomScaleSheetLayoutView="100" workbookViewId="0">
      <selection activeCell="D8" sqref="D8"/>
    </sheetView>
  </sheetViews>
  <sheetFormatPr baseColWidth="10" defaultColWidth="10" defaultRowHeight="13"/>
  <cols>
    <col min="1" max="1" width="9.5" style="1" customWidth="1"/>
    <col min="2" max="2" width="6.1640625" style="1" customWidth="1"/>
    <col min="3" max="3" width="22" style="1" customWidth="1"/>
    <col min="4" max="5" width="15.1640625" style="1" customWidth="1"/>
    <col min="6" max="6" width="12.33203125" style="1" customWidth="1"/>
    <col min="7" max="7" width="11.1640625" style="1" customWidth="1"/>
    <col min="8" max="8" width="12.5" style="1" customWidth="1"/>
    <col min="9" max="10" width="10.6640625" style="1" customWidth="1"/>
    <col min="11" max="11" width="10.5" style="1" customWidth="1"/>
    <col min="12" max="12" width="10.1640625" style="1" customWidth="1"/>
    <col min="13" max="13" width="11.1640625" style="1" customWidth="1"/>
    <col min="14" max="16384" width="10" style="1"/>
  </cols>
  <sheetData>
    <row r="2" spans="2:14">
      <c r="B2" s="56"/>
      <c r="C2" s="58"/>
      <c r="D2" s="58"/>
      <c r="E2" s="56"/>
      <c r="F2" s="57"/>
      <c r="G2" s="56"/>
      <c r="H2" s="51" t="s">
        <v>27</v>
      </c>
      <c r="I2" s="55"/>
    </row>
    <row r="3" spans="2:14" s="41" customFormat="1">
      <c r="B3" s="51" t="s">
        <v>30</v>
      </c>
      <c r="C3" s="60" t="s">
        <v>29</v>
      </c>
      <c r="D3" s="60" t="s">
        <v>28</v>
      </c>
      <c r="E3" s="51" t="s">
        <v>26</v>
      </c>
      <c r="F3" s="54" t="s">
        <v>27</v>
      </c>
      <c r="G3" s="52" t="s">
        <v>26</v>
      </c>
      <c r="H3" s="51" t="s">
        <v>25</v>
      </c>
      <c r="I3" s="51" t="s">
        <v>24</v>
      </c>
    </row>
    <row r="4" spans="2:14">
      <c r="B4" s="50"/>
      <c r="C4" s="59"/>
      <c r="D4" s="59"/>
      <c r="E4" s="50"/>
      <c r="F4" s="53"/>
      <c r="G4" s="52" t="s">
        <v>23</v>
      </c>
      <c r="H4" s="51" t="s">
        <v>22</v>
      </c>
      <c r="I4" s="50"/>
    </row>
    <row r="5" spans="2:14">
      <c r="B5" s="49"/>
      <c r="C5" s="47"/>
      <c r="D5" s="47"/>
      <c r="E5" s="48"/>
      <c r="F5" s="47"/>
      <c r="G5" s="47"/>
      <c r="H5" s="47"/>
      <c r="I5" s="46"/>
    </row>
    <row r="6" spans="2:14" ht="16">
      <c r="B6" s="40">
        <v>0</v>
      </c>
      <c r="C6" s="45" t="s">
        <v>21</v>
      </c>
      <c r="D6" s="45" t="s">
        <v>21</v>
      </c>
      <c r="E6" s="44" t="s">
        <v>21</v>
      </c>
      <c r="F6" s="61">
        <v>55000</v>
      </c>
      <c r="G6" s="38">
        <v>0</v>
      </c>
      <c r="H6" s="43">
        <f>+$F$6-G6</f>
        <v>55000</v>
      </c>
      <c r="I6" s="42"/>
      <c r="J6" s="41"/>
    </row>
    <row r="7" spans="2:14" ht="16">
      <c r="B7" s="40">
        <v>1</v>
      </c>
      <c r="C7" s="37">
        <f>-7185</f>
        <v>-7185</v>
      </c>
      <c r="D7" s="33">
        <v>11000</v>
      </c>
      <c r="E7" s="39">
        <f>+C7+D7</f>
        <v>3815</v>
      </c>
      <c r="F7" s="38"/>
      <c r="G7" s="37">
        <f>+E7</f>
        <v>3815</v>
      </c>
      <c r="H7" s="37">
        <f>+$F$6-G7</f>
        <v>51185</v>
      </c>
      <c r="I7" s="35">
        <f>IF(H7&gt;0,1,($F$6-G6)/E7)</f>
        <v>1</v>
      </c>
      <c r="J7" s="41">
        <f>IF(I7&gt;0,I7,)</f>
        <v>1</v>
      </c>
    </row>
    <row r="8" spans="2:14" ht="16">
      <c r="B8" s="40">
        <v>2</v>
      </c>
      <c r="C8" s="37">
        <v>133706</v>
      </c>
      <c r="D8" s="33">
        <v>11000</v>
      </c>
      <c r="E8" s="39">
        <f>+C8+D8</f>
        <v>144706</v>
      </c>
      <c r="F8" s="38"/>
      <c r="G8" s="37">
        <f>+G7+E8</f>
        <v>148521</v>
      </c>
      <c r="H8" s="36">
        <f>+$F$6-G8</f>
        <v>-93521</v>
      </c>
      <c r="I8" s="35">
        <f>IF(H8&gt;0,1,($F$6-G7)/E8)</f>
        <v>0.35371719209984381</v>
      </c>
      <c r="J8" s="41">
        <f>IF(I8&gt;0,I8,)</f>
        <v>0.35371719209984381</v>
      </c>
    </row>
    <row r="9" spans="2:14" ht="16">
      <c r="B9" s="40">
        <v>3</v>
      </c>
      <c r="C9" s="37">
        <v>414875</v>
      </c>
      <c r="D9" s="33">
        <v>11000</v>
      </c>
      <c r="E9" s="39">
        <f>+C9+D9</f>
        <v>425875</v>
      </c>
      <c r="F9" s="38"/>
      <c r="G9" s="37">
        <f>+G8+E9</f>
        <v>574396</v>
      </c>
      <c r="H9" s="36">
        <f>+$F$6-G9</f>
        <v>-519396</v>
      </c>
      <c r="I9" s="35">
        <f>IF(H9&gt;0,1,($F$6-G8)/E9)</f>
        <v>-0.21959729967713532</v>
      </c>
      <c r="J9" s="27">
        <f>IF(I9&gt;0,I9,)</f>
        <v>0</v>
      </c>
      <c r="K9" s="21"/>
      <c r="L9" s="21"/>
      <c r="M9" s="21"/>
      <c r="N9" s="21"/>
    </row>
    <row r="10" spans="2:14" ht="16">
      <c r="B10" s="40">
        <v>4</v>
      </c>
      <c r="C10" s="37">
        <v>820516</v>
      </c>
      <c r="D10" s="33">
        <v>11000</v>
      </c>
      <c r="E10" s="39">
        <f>+C10+D10</f>
        <v>831516</v>
      </c>
      <c r="F10" s="38"/>
      <c r="G10" s="37">
        <f>+G9+E10</f>
        <v>1405912</v>
      </c>
      <c r="H10" s="36">
        <f>+$F$6-G10</f>
        <v>-1350912</v>
      </c>
      <c r="I10" s="35">
        <f>IF(H10&gt;0,1,($F$6-G9)/E10)</f>
        <v>-0.62463740926211886</v>
      </c>
      <c r="J10" s="27">
        <f>IF(I10&gt;0,I10,)</f>
        <v>0</v>
      </c>
      <c r="K10" s="21"/>
      <c r="L10" s="21"/>
      <c r="M10" s="21"/>
      <c r="N10" s="21"/>
    </row>
    <row r="11" spans="2:14" ht="16">
      <c r="B11" s="40">
        <v>5</v>
      </c>
      <c r="C11" s="37">
        <v>1301261</v>
      </c>
      <c r="D11" s="33">
        <v>11000</v>
      </c>
      <c r="E11" s="39">
        <f>+C11+D11</f>
        <v>1312261</v>
      </c>
      <c r="F11" s="38"/>
      <c r="G11" s="37">
        <f>+G10+E11</f>
        <v>2718173</v>
      </c>
      <c r="H11" s="36">
        <f>+$F$6-G11</f>
        <v>-2663173</v>
      </c>
      <c r="I11" s="35">
        <f>IF(H11&gt;0,1,($F$6-G10)/E11)</f>
        <v>-1.0294537443389691</v>
      </c>
      <c r="J11" s="27">
        <f>IF(I11&gt;0,I11,)</f>
        <v>0</v>
      </c>
      <c r="K11" s="21"/>
      <c r="L11" s="21"/>
      <c r="M11" s="21"/>
      <c r="N11" s="21"/>
    </row>
    <row r="12" spans="2:14" ht="16">
      <c r="B12" s="40">
        <v>6</v>
      </c>
      <c r="C12" s="37">
        <v>1340299</v>
      </c>
      <c r="D12" s="33">
        <v>11000</v>
      </c>
      <c r="E12" s="39">
        <f>+C12+D12</f>
        <v>1351299</v>
      </c>
      <c r="F12" s="38"/>
      <c r="G12" s="37">
        <f>+G11+E12</f>
        <v>4069472</v>
      </c>
      <c r="H12" s="36">
        <f>+$F$6-G12</f>
        <v>-4014472</v>
      </c>
      <c r="I12" s="35">
        <f>IF(H12&gt;0,1,($F$6-G11)/E12)</f>
        <v>-1.9708243697360837</v>
      </c>
      <c r="J12" s="27">
        <f>IF(I12&gt;0,I12,)</f>
        <v>0</v>
      </c>
      <c r="K12" s="21"/>
      <c r="L12" s="21"/>
      <c r="M12" s="21"/>
      <c r="N12" s="21"/>
    </row>
    <row r="13" spans="2:14" ht="16">
      <c r="B13" s="40">
        <v>7</v>
      </c>
      <c r="C13" s="37">
        <v>1380508</v>
      </c>
      <c r="D13" s="33">
        <v>11000</v>
      </c>
      <c r="E13" s="39">
        <f>+C13+D13</f>
        <v>1391508</v>
      </c>
      <c r="F13" s="38"/>
      <c r="G13" s="37">
        <f>+G12+E13</f>
        <v>5460980</v>
      </c>
      <c r="H13" s="36">
        <f>+$F$6-G13</f>
        <v>-5405980</v>
      </c>
      <c r="I13" s="35">
        <f>IF(H13&gt;0,1,($F$6-G12)/E13)</f>
        <v>-2.884979461131377</v>
      </c>
      <c r="J13" s="27">
        <f>IF(I13&gt;0,I13,)</f>
        <v>0</v>
      </c>
      <c r="K13" s="21"/>
      <c r="L13" s="21"/>
      <c r="M13" s="21"/>
      <c r="N13" s="21"/>
    </row>
    <row r="14" spans="2:14" ht="17" thickBot="1">
      <c r="B14" s="34">
        <v>8</v>
      </c>
      <c r="C14" s="30">
        <v>1421924</v>
      </c>
      <c r="D14" s="33">
        <v>11000</v>
      </c>
      <c r="E14" s="32">
        <f>+C14+D14</f>
        <v>1432924</v>
      </c>
      <c r="F14" s="31"/>
      <c r="G14" s="30">
        <f>+G13+E14</f>
        <v>6893904</v>
      </c>
      <c r="H14" s="29">
        <f>+$F$6-G14</f>
        <v>-6838904</v>
      </c>
      <c r="I14" s="28">
        <f>IF(H14&gt;0,1,($F$6-G13)/E14)</f>
        <v>-3.7726913639523101</v>
      </c>
      <c r="J14" s="27">
        <f>IF(I14&gt;0,I14,)</f>
        <v>0</v>
      </c>
      <c r="K14" s="21"/>
      <c r="L14" s="21"/>
      <c r="M14" s="21"/>
      <c r="N14" s="21"/>
    </row>
    <row r="15" spans="2:14" ht="17" thickTop="1">
      <c r="B15" s="26"/>
      <c r="C15" s="25"/>
      <c r="D15" s="25"/>
      <c r="E15" s="25"/>
      <c r="F15" s="25"/>
      <c r="G15" s="24"/>
      <c r="H15" s="23" t="s">
        <v>20</v>
      </c>
      <c r="I15" s="22">
        <f>SUM(J7:J14)</f>
        <v>1.3537171920998439</v>
      </c>
      <c r="J15" s="21"/>
      <c r="K15" s="21"/>
      <c r="L15" s="21"/>
      <c r="M15" s="21"/>
      <c r="N15" s="21"/>
    </row>
    <row r="16" spans="2:14" ht="17" thickBot="1">
      <c r="B16" s="20"/>
      <c r="C16" s="20"/>
      <c r="D16" s="20"/>
      <c r="E16" s="20"/>
      <c r="F16" s="20"/>
      <c r="G16" s="20"/>
      <c r="H16" s="19" t="s">
        <v>19</v>
      </c>
      <c r="I16" s="18">
        <f>(I15*60)/5</f>
        <v>16.244606305198126</v>
      </c>
    </row>
    <row r="17" spans="2:13" ht="14" thickTop="1"/>
    <row r="19" spans="2:13" ht="17" thickBot="1">
      <c r="C19" s="10" t="s">
        <v>18</v>
      </c>
      <c r="D19" s="9"/>
      <c r="E19" s="9"/>
      <c r="F19" s="9"/>
      <c r="G19" s="17"/>
      <c r="H19" s="17"/>
      <c r="I19" s="17"/>
      <c r="J19" s="17"/>
      <c r="K19" s="2"/>
      <c r="L19" s="2"/>
      <c r="M19" s="2"/>
    </row>
    <row r="20" spans="2:13" ht="17" thickTop="1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ht="14">
      <c r="C21" s="4" t="s">
        <v>17</v>
      </c>
      <c r="D21" s="16" t="s">
        <v>16</v>
      </c>
      <c r="E21" s="16" t="s">
        <v>15</v>
      </c>
      <c r="F21" s="16" t="s">
        <v>14</v>
      </c>
      <c r="G21" s="16" t="s">
        <v>13</v>
      </c>
      <c r="H21" s="16" t="s">
        <v>12</v>
      </c>
      <c r="I21" s="16" t="s">
        <v>11</v>
      </c>
      <c r="J21" s="16" t="s">
        <v>10</v>
      </c>
      <c r="K21" s="16" t="s">
        <v>9</v>
      </c>
      <c r="L21" s="16" t="s">
        <v>8</v>
      </c>
      <c r="M21" s="15" t="s">
        <v>7</v>
      </c>
    </row>
    <row r="22" spans="2:13" ht="16">
      <c r="C22" s="14">
        <f>-F6</f>
        <v>-55000</v>
      </c>
      <c r="D22" s="13">
        <f>E7</f>
        <v>3815</v>
      </c>
      <c r="E22" s="13">
        <f>E8</f>
        <v>144706</v>
      </c>
      <c r="F22" s="13">
        <f>E9</f>
        <v>425875</v>
      </c>
      <c r="G22" s="13">
        <f>E10</f>
        <v>831516</v>
      </c>
      <c r="H22" s="13">
        <f>E11</f>
        <v>1312261</v>
      </c>
      <c r="I22" s="13">
        <f>E12</f>
        <v>1351299</v>
      </c>
      <c r="J22" s="13">
        <f>E13</f>
        <v>1391508</v>
      </c>
      <c r="K22" s="13">
        <f>E14</f>
        <v>1432924</v>
      </c>
      <c r="L22" s="13">
        <v>1862801</v>
      </c>
      <c r="M22" s="12">
        <v>2421641</v>
      </c>
    </row>
    <row r="24" spans="2:13">
      <c r="C24" s="11"/>
    </row>
    <row r="25" spans="2:13" ht="17" thickBot="1">
      <c r="B25" s="2"/>
      <c r="C25" s="10" t="s">
        <v>6</v>
      </c>
      <c r="D25" s="10" t="s">
        <v>5</v>
      </c>
      <c r="E25" s="10"/>
      <c r="F25" s="8"/>
      <c r="G25" s="10" t="s">
        <v>4</v>
      </c>
      <c r="H25" s="9"/>
      <c r="I25" s="9"/>
      <c r="J25" s="8"/>
    </row>
    <row r="26" spans="2:13" ht="17" thickTop="1">
      <c r="B26" s="2"/>
      <c r="C26" s="2"/>
      <c r="D26" s="2"/>
      <c r="G26" s="2"/>
      <c r="H26" s="2"/>
      <c r="I26" s="2"/>
    </row>
    <row r="27" spans="2:13" ht="16">
      <c r="B27" s="2"/>
      <c r="C27" s="4" t="s">
        <v>3</v>
      </c>
      <c r="D27" s="7">
        <f>C22+D22*(1+D34)^-1+E22*(1+D34)^-2+F22*(1+D34)^-3+G22*(1+D34)^-4+H22*(1+D34)^-5</f>
        <v>2074196.0552782663</v>
      </c>
      <c r="E27" s="2"/>
      <c r="F27" s="2"/>
      <c r="G27" s="2"/>
      <c r="H27" s="2"/>
      <c r="I27" s="2"/>
    </row>
    <row r="28" spans="2:13" ht="16">
      <c r="B28" s="2"/>
      <c r="C28" s="6" t="s">
        <v>1</v>
      </c>
      <c r="D28" s="5">
        <f>IRR(C22:H22,8%)</f>
        <v>1.8852120225590543</v>
      </c>
      <c r="E28" s="2"/>
      <c r="F28" s="2"/>
      <c r="G28" s="2"/>
      <c r="H28" s="2"/>
      <c r="I28" s="2"/>
    </row>
    <row r="29" spans="2:13" ht="16">
      <c r="B29" s="2"/>
      <c r="C29" s="2"/>
      <c r="D29" s="2"/>
      <c r="E29" s="2"/>
      <c r="F29" s="2"/>
      <c r="G29" s="2"/>
      <c r="H29" s="2"/>
      <c r="I29" s="2"/>
    </row>
    <row r="30" spans="2:13" ht="16">
      <c r="B30" s="2"/>
      <c r="C30" s="4" t="s">
        <v>2</v>
      </c>
      <c r="D30" s="7">
        <f>C22+D22*(1+D34)^-1+E22*(1+D34)^-2+F22*(1+D34)^-3+G22*(1+D34)^-4+H22*(1+D34)^-5+I22*(1+D34)^-6+J22*(1+D34)^-7+K22*(1+D34)^-8+L22*(1+D34)^-9+M22*(1+D34)^-10</f>
        <v>7306095.803194562</v>
      </c>
      <c r="E30" s="2"/>
      <c r="F30" s="2"/>
      <c r="G30" s="2"/>
      <c r="H30" s="2"/>
      <c r="I30" s="2"/>
    </row>
    <row r="31" spans="2:13" ht="16">
      <c r="B31" s="2"/>
      <c r="C31" s="6" t="s">
        <v>1</v>
      </c>
      <c r="D31" s="5">
        <f>IRR(C22:M22,8%)</f>
        <v>1.9424036870927623</v>
      </c>
      <c r="E31" s="2"/>
      <c r="F31" s="2"/>
      <c r="G31" s="2"/>
      <c r="H31" s="2"/>
      <c r="I31" s="2"/>
    </row>
    <row r="32" spans="2:13" ht="16">
      <c r="B32" s="2"/>
      <c r="E32" s="2"/>
      <c r="F32" s="2"/>
      <c r="G32" s="2"/>
      <c r="H32" s="2"/>
      <c r="I32" s="2"/>
    </row>
    <row r="33" spans="2:9" ht="16">
      <c r="B33" s="2"/>
      <c r="C33" s="2"/>
      <c r="D33" s="2"/>
      <c r="E33" s="2"/>
      <c r="F33" s="2"/>
      <c r="G33" s="2"/>
      <c r="H33" s="2"/>
      <c r="I33" s="2"/>
    </row>
    <row r="34" spans="2:9" ht="16">
      <c r="B34" s="2"/>
      <c r="C34" s="4" t="s">
        <v>0</v>
      </c>
      <c r="D34" s="3">
        <v>0.06</v>
      </c>
      <c r="E34" s="2"/>
      <c r="F34" s="2"/>
      <c r="G34" s="2"/>
      <c r="H34" s="2"/>
      <c r="I34" s="2"/>
    </row>
    <row r="35" spans="2:9" ht="16">
      <c r="B35" s="2"/>
      <c r="C35" s="2"/>
      <c r="D35" s="2"/>
      <c r="E35" s="2"/>
      <c r="F35" s="2"/>
      <c r="G35" s="2"/>
      <c r="H35" s="2"/>
      <c r="I35" s="2"/>
    </row>
  </sheetData>
  <conditionalFormatting sqref="I7:I14">
    <cfRule type="cellIs" dxfId="0" priority="1" stopIfTrue="1" operator="lessThanOrEqual">
      <formula>0</formula>
    </cfRule>
  </conditionalFormatting>
  <pageMargins left="0.24" right="0.23" top="0.98425196850393704" bottom="0.98425196850393704" header="0.51181102362204722" footer="0.51181102362204722"/>
  <pageSetup paperSize="9" scale="90" orientation="landscape" horizontalDpi="300"/>
  <headerFooter alignWithMargins="0">
    <oddHeader>&amp;CAmortización de la inversión</oddHeader>
    <oddFooter>&amp;CVISION FAST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CASO PRÁCTICO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2022-04-04T11:14:58Z</dcterms:created>
  <dcterms:modified xsi:type="dcterms:W3CDTF">2022-04-04T11:31:09Z</dcterms:modified>
</cp:coreProperties>
</file>